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firstSheet="1" activeTab="2"/>
  </bookViews>
  <sheets>
    <sheet name="laroux" sheetId="1" state="veryHidden" r:id="rId1"/>
    <sheet name="rach.12" sheetId="2" r:id="rId2"/>
    <sheet name="bilans" sheetId="3" r:id="rId3"/>
  </sheets>
  <definedNames>
    <definedName name="_xlnm.Print_Area" localSheetId="2">'bilans'!$A$1:$E$174</definedName>
  </definedNames>
  <calcPr fullCalcOnLoad="1"/>
</workbook>
</file>

<file path=xl/sharedStrings.xml><?xml version="1.0" encoding="utf-8"?>
<sst xmlns="http://schemas.openxmlformats.org/spreadsheetml/2006/main" count="195" uniqueCount="168">
  <si>
    <t>A. Przychody netto ze sprzedaży</t>
  </si>
  <si>
    <t>I.Przychody netto ze sprzedaży produktów</t>
  </si>
  <si>
    <t>B. Koszty działalności operacyjnej</t>
  </si>
  <si>
    <t>I.Amortyzacja</t>
  </si>
  <si>
    <t>II.Zużycie materiałów i energii</t>
  </si>
  <si>
    <t>III.Usługi obce</t>
  </si>
  <si>
    <t>V.Wynagrodzenia</t>
  </si>
  <si>
    <t>VI.Ubezpieczenia społeczne i inne świadczenia</t>
  </si>
  <si>
    <t>VII. Pozostałe koszty rodzajowe</t>
  </si>
  <si>
    <t>VIII.Wartość sprzedanych towarów i materiałów</t>
  </si>
  <si>
    <t>C. Zysk (strata) za sprzedaży (A-B)</t>
  </si>
  <si>
    <t>Wyszczególnienie</t>
  </si>
  <si>
    <t>D. Pozostałe przychody operacyjne</t>
  </si>
  <si>
    <t>III.Inne koszty operacyjne</t>
  </si>
  <si>
    <t>II.Dotacja</t>
  </si>
  <si>
    <t>III.Inne przychody operacyjne</t>
  </si>
  <si>
    <t>E. Pozostałe koszty operacyjne</t>
  </si>
  <si>
    <t>G. Przychody finansowe</t>
  </si>
  <si>
    <t>III.Zysk ze zbycia inwestycji</t>
  </si>
  <si>
    <t>IV.Aktualizacja wartości inwestycji</t>
  </si>
  <si>
    <t>V.Inne</t>
  </si>
  <si>
    <t>H. Koszty finansowe</t>
  </si>
  <si>
    <t>II.Strata za zbycia inwestycji</t>
  </si>
  <si>
    <t>III.Aktualizacja ze zbycia inwestycji</t>
  </si>
  <si>
    <t>IV.Inne</t>
  </si>
  <si>
    <t>J. Wynik zdarzeń nadzwyczajnych (J.I.-J.II.)</t>
  </si>
  <si>
    <t>I.Zyski nadzwyczajne</t>
  </si>
  <si>
    <t>II.Straty nadzwyczajne</t>
  </si>
  <si>
    <t>K. Zysk (strata) brutto (I+/-J)</t>
  </si>
  <si>
    <t>L. Podatek dochodowy</t>
  </si>
  <si>
    <t>N. Zysk (strata) netto (K-L-M)</t>
  </si>
  <si>
    <t>AKTYWA</t>
  </si>
  <si>
    <t>2.Wartość firmy</t>
  </si>
  <si>
    <t>3.Inne wart.niemat.i prawne</t>
  </si>
  <si>
    <t>4.Zaliczki na wart.niemat.i pr.</t>
  </si>
  <si>
    <t xml:space="preserve"> I. Wartości niemater.i praw.</t>
  </si>
  <si>
    <t xml:space="preserve"> II. Rzeczowe aktywa trwałe</t>
  </si>
  <si>
    <t>1.Środki trwałe</t>
  </si>
  <si>
    <t>a)grunty</t>
  </si>
  <si>
    <t>b)bud.,lokale i obiek.inż.ląd.i wodnej</t>
  </si>
  <si>
    <t>c)urządz.techn.i maszyny</t>
  </si>
  <si>
    <t>d)środki transportu</t>
  </si>
  <si>
    <t>e)inne środki trwałe</t>
  </si>
  <si>
    <t>2.Środki trwałe w budowie</t>
  </si>
  <si>
    <t>3.Zaliczki na środki trwałe w bud.</t>
  </si>
  <si>
    <t>1.Od jednostek powiązanych</t>
  </si>
  <si>
    <t>2.Od pozostałych jednostek</t>
  </si>
  <si>
    <t xml:space="preserve"> III. Należności długoterm.</t>
  </si>
  <si>
    <t xml:space="preserve"> IV. Inwestycje długoterm.</t>
  </si>
  <si>
    <t>1.Nieruchomości</t>
  </si>
  <si>
    <t>2.Wartości niematerialne i prawne</t>
  </si>
  <si>
    <t>3.Długoterminowe aktywa finansowe</t>
  </si>
  <si>
    <t>a)w jednostkach powiązanych</t>
  </si>
  <si>
    <t>inne długoterm.aktywa finans.</t>
  </si>
  <si>
    <t>b)w pozostałych jednostkach</t>
  </si>
  <si>
    <t>udziały lub akcje</t>
  </si>
  <si>
    <t>inne papiery wartościowe</t>
  </si>
  <si>
    <t>udzielone pożyczki</t>
  </si>
  <si>
    <t>inne papiery wartściowe</t>
  </si>
  <si>
    <t>4.Inne inwestycje długoterminowe</t>
  </si>
  <si>
    <t>1. Akt.z tyt.odrocz.podat.doch.</t>
  </si>
  <si>
    <t>2.Inne rozlicz.międzyokresowe</t>
  </si>
  <si>
    <t xml:space="preserve"> I. Zapasy</t>
  </si>
  <si>
    <t>1.Materiały</t>
  </si>
  <si>
    <t>2.Półprodukty i prod.w toku</t>
  </si>
  <si>
    <t>3.Produkty gotowe</t>
  </si>
  <si>
    <t>4.Towary</t>
  </si>
  <si>
    <t>5.Zaliczki na dostawy</t>
  </si>
  <si>
    <t>1.Należn.od jedn.powiążanych</t>
  </si>
  <si>
    <t>a)z tyt.dost.i usł,okresie spłaty</t>
  </si>
  <si>
    <t xml:space="preserve"> do 12 miesięcy</t>
  </si>
  <si>
    <t xml:space="preserve"> powyżej 12 miesięcy</t>
  </si>
  <si>
    <t>b)inne</t>
  </si>
  <si>
    <t>2.Należności od pozost.jednostek</t>
  </si>
  <si>
    <t>b)z tyt.podat.dotacji,ceł,ubezp.społ.</t>
  </si>
  <si>
    <t>c)inne</t>
  </si>
  <si>
    <t>d)dochodzone na drodze sądowej</t>
  </si>
  <si>
    <t xml:space="preserve"> II. Należności krótkoterm.</t>
  </si>
  <si>
    <t>1.Krótkoterm.aktywa finansowe</t>
  </si>
  <si>
    <t>inne papiery wartoścowe</t>
  </si>
  <si>
    <t>inne krótkoterm.aktywa finans.</t>
  </si>
  <si>
    <t>b)zw pozostsałych jednostkach</t>
  </si>
  <si>
    <t>c)środki pienięż.i inne aktywa pienięż.</t>
  </si>
  <si>
    <t>środki pienęż.w kasie i na rach.</t>
  </si>
  <si>
    <t>inne środki pieniężne</t>
  </si>
  <si>
    <t>inne aktywa pieniężne</t>
  </si>
  <si>
    <t>2.Inne inwestycje krótkoterminowe</t>
  </si>
  <si>
    <t>Aktywa razem:</t>
  </si>
  <si>
    <t>PASYWA</t>
  </si>
  <si>
    <t xml:space="preserve">     A. Aktywa trwałe</t>
  </si>
  <si>
    <t>A. Kapitał (fundusz) własny</t>
  </si>
  <si>
    <t>I. Kapitał(fundusz) podstawowy</t>
  </si>
  <si>
    <t>1.Koszty zkończ.prac rozwoj.</t>
  </si>
  <si>
    <t>II. Należ.wpłaty na kap.podst.</t>
  </si>
  <si>
    <t>III. Udziały własne( wart.ujemna)</t>
  </si>
  <si>
    <t>IV. Kapitał (fundusz) zapasowy</t>
  </si>
  <si>
    <t>V. Kapitał (fund.)z aktual.wyceny</t>
  </si>
  <si>
    <t>VI. Pozost.kapitały(fund.)rezerw.</t>
  </si>
  <si>
    <t>VII. Zysk(strata) z lat ubiegł.</t>
  </si>
  <si>
    <t>VIII. Zysk (strata) netto</t>
  </si>
  <si>
    <t>IX. Odpisy z zysku netto w roku</t>
  </si>
  <si>
    <t>I. Rezerwy na zobowiązania</t>
  </si>
  <si>
    <t>1. Rezerwa z tyt.odrocz.podat.doch.</t>
  </si>
  <si>
    <t>2.Rezerwa na świadcz.emeryt.i podob.</t>
  </si>
  <si>
    <t xml:space="preserve">    długoterminowa</t>
  </si>
  <si>
    <t xml:space="preserve">    krótkoterminowa</t>
  </si>
  <si>
    <t xml:space="preserve">   długoterminowe</t>
  </si>
  <si>
    <t xml:space="preserve">   krótkoterminowe</t>
  </si>
  <si>
    <t>1.Wobec jednostek powiązanych</t>
  </si>
  <si>
    <t>2.Wobec pozost.jednostek</t>
  </si>
  <si>
    <t>a).kredyty i pożyczki</t>
  </si>
  <si>
    <t>b).emisja papier.dłużnych</t>
  </si>
  <si>
    <t>c).inne zobowiąz.finansowe</t>
  </si>
  <si>
    <t>d).inne</t>
  </si>
  <si>
    <t>II. Zobowiązania długoterm.</t>
  </si>
  <si>
    <t>III. Zobowiąz.krótkoterm.</t>
  </si>
  <si>
    <t>1.Wobec jedn.powiązanych</t>
  </si>
  <si>
    <t>a).z tyt.dost.i usł.o okresie wymag.</t>
  </si>
  <si>
    <t xml:space="preserve">   do 12 miesiący</t>
  </si>
  <si>
    <t xml:space="preserve">   powyżej 12 miesięcy</t>
  </si>
  <si>
    <t>b).inne</t>
  </si>
  <si>
    <t>d).z tyt.dost.i usł.o okresie wymag.</t>
  </si>
  <si>
    <t>e).zaliczki otrzymane na dostawy</t>
  </si>
  <si>
    <t>f)zobowiązania wkslowe</t>
  </si>
  <si>
    <t xml:space="preserve">   do 12 miesięcy</t>
  </si>
  <si>
    <t>g).z tyt.podatków,ceł,ubezp.i inne świad.</t>
  </si>
  <si>
    <t>h).z tyt.wynagrodzeń</t>
  </si>
  <si>
    <t>i).inne</t>
  </si>
  <si>
    <t>IV. Rozlicz.międzyokresowe</t>
  </si>
  <si>
    <t>1.Ujemna wartość firmy</t>
  </si>
  <si>
    <t xml:space="preserve">                                     B I L A N S</t>
  </si>
  <si>
    <t xml:space="preserve"> V. Długot.roz.międzyokres.</t>
  </si>
  <si>
    <t xml:space="preserve">        B. Aktywa obrotowe</t>
  </si>
  <si>
    <t xml:space="preserve">  do 12 miesięcy</t>
  </si>
  <si>
    <t xml:space="preserve">  powyżej 12 miesięcy</t>
  </si>
  <si>
    <t xml:space="preserve">       III. Inwestycje krótkoterm. </t>
  </si>
  <si>
    <t xml:space="preserve">   IV. Krótkot.rozl.międzyokr.</t>
  </si>
  <si>
    <t>Pasywa razem:</t>
  </si>
  <si>
    <t xml:space="preserve">       B. Zobow.i rezer.na zobow.</t>
  </si>
  <si>
    <t>3.Pozostałe rezerwy</t>
  </si>
  <si>
    <t>3.Fundusz specjalne</t>
  </si>
  <si>
    <t>I. Zysk (strata) z działaln.gospodar.(F+G-H)</t>
  </si>
  <si>
    <t>I.Strata ze zbycia niefinans.aktywów trwałych</t>
  </si>
  <si>
    <t>F. Zysk (strata) z działal.operac.(C+D-E)</t>
  </si>
  <si>
    <t>I.Zysk ze zbycia niefinans.aktywów trwałych</t>
  </si>
  <si>
    <t>IV.Przychody netto ze sprzed.tow.i mater.</t>
  </si>
  <si>
    <t>III.Koszt wyt.produkt.na własne potrzeby jedn.</t>
  </si>
  <si>
    <t>II.Zmiana stanu produkt.(zwiększ.+,zmniejsz.-)</t>
  </si>
  <si>
    <t>II.Aktualizacja wartości aktywów niefinans.</t>
  </si>
  <si>
    <t>M. Poz.obow.zmniej.zysku (zwiększ.straty)</t>
  </si>
  <si>
    <t xml:space="preserve">IV.Podatki i opłaty w tym: </t>
  </si>
  <si>
    <t>podatek akcyzowy</t>
  </si>
  <si>
    <t xml:space="preserve">I.Dywid.i udz.w zyskach, w tym: </t>
  </si>
  <si>
    <t>od jednostek powiazanych</t>
  </si>
  <si>
    <t xml:space="preserve">II.Odsetki, w tym: </t>
  </si>
  <si>
    <t>od jednostek powiązanych</t>
  </si>
  <si>
    <t xml:space="preserve">I.Odsetki, w tym: </t>
  </si>
  <si>
    <t xml:space="preserve">Główny Księgowy </t>
  </si>
  <si>
    <t>Dyrektor</t>
  </si>
  <si>
    <t>Główny Księgowy</t>
  </si>
  <si>
    <t>31.12.2012</t>
  </si>
  <si>
    <t xml:space="preserve">     wariant porównawczy</t>
  </si>
  <si>
    <t>31.12.2013</t>
  </si>
  <si>
    <t xml:space="preserve">                 według stanu na dzień 31.12.2013 r.</t>
  </si>
  <si>
    <t>Rachunek zysków i strat sporządzony za okres od 01.01.2013r. do 31.12.2013r.</t>
  </si>
  <si>
    <t>31.12.2013r.</t>
  </si>
  <si>
    <t>Zielona Góra, 31.03.2014r.</t>
  </si>
  <si>
    <t>Zielona Góra 31.03.2014r.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</si>
</sst>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  <numFmt numFmtId="168" formatCode="_-* #,##0\ &quot;Kč&quot;_-;\-* #,##0\ &quot;Kč&quot;_-;_-* &quot;-&quot;\ &quot;Kč&quot;_-;_-@_-"/>
    <numFmt numFmtId="169" formatCode="mmmm\ d\,\ yyyy"/>
    <numFmt numFmtId="170" formatCode="0.0"/>
  </numFmts>
  <fonts count="5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0"/>
      <name val="Helv"/>
      <family val="0"/>
    </font>
    <font>
      <b/>
      <sz val="10"/>
      <name val="Wide Latin"/>
      <family val="0"/>
    </font>
    <font>
      <i/>
      <sz val="10"/>
      <name val="Wide Latin"/>
      <family val="1"/>
    </font>
    <font>
      <b/>
      <sz val="8"/>
      <name val="Helv"/>
      <family val="0"/>
    </font>
    <font>
      <sz val="10"/>
      <name val="Arial"/>
      <family val="0"/>
    </font>
    <font>
      <sz val="10"/>
      <name val="Geneva"/>
      <family val="0"/>
    </font>
    <font>
      <sz val="8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9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0" borderId="0">
      <alignment vertical="center"/>
      <protection/>
    </xf>
    <xf numFmtId="0" fontId="8" fillId="19" borderId="1">
      <alignment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9" fontId="9" fillId="0" borderId="0" applyFill="0" applyBorder="0" applyAlignment="0"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Alignment="0" applyProtection="0"/>
    <xf numFmtId="0" fontId="13" fillId="0" borderId="5">
      <alignment horizontal="left" vertical="center"/>
      <protection/>
    </xf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11" fillId="19" borderId="8">
      <alignment/>
      <protection/>
    </xf>
    <xf numFmtId="166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8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27" borderId="2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6" fillId="0" borderId="0">
      <alignment/>
      <protection/>
    </xf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1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left"/>
    </xf>
    <xf numFmtId="43" fontId="1" fillId="0" borderId="16" xfId="56" applyFont="1" applyBorder="1" applyAlignment="1">
      <alignment/>
    </xf>
    <xf numFmtId="43" fontId="1" fillId="0" borderId="17" xfId="56" applyFont="1" applyBorder="1" applyAlignment="1">
      <alignment/>
    </xf>
    <xf numFmtId="43" fontId="0" fillId="0" borderId="17" xfId="56" applyFont="1" applyBorder="1" applyAlignment="1">
      <alignment/>
    </xf>
    <xf numFmtId="43" fontId="1" fillId="0" borderId="18" xfId="56" applyFont="1" applyBorder="1" applyAlignment="1">
      <alignment/>
    </xf>
    <xf numFmtId="43" fontId="1" fillId="0" borderId="19" xfId="56" applyFont="1" applyBorder="1" applyAlignment="1">
      <alignment/>
    </xf>
    <xf numFmtId="43" fontId="0" fillId="0" borderId="17" xfId="56" applyFont="1" applyBorder="1" applyAlignment="1">
      <alignment/>
    </xf>
    <xf numFmtId="43" fontId="18" fillId="0" borderId="17" xfId="56" applyFont="1" applyBorder="1" applyAlignment="1">
      <alignment/>
    </xf>
    <xf numFmtId="0" fontId="4" fillId="0" borderId="16" xfId="0" applyFont="1" applyBorder="1" applyAlignment="1">
      <alignment horizontal="center"/>
    </xf>
    <xf numFmtId="43" fontId="4" fillId="0" borderId="19" xfId="56" applyFont="1" applyBorder="1" applyAlignment="1">
      <alignment/>
    </xf>
    <xf numFmtId="43" fontId="4" fillId="0" borderId="20" xfId="56" applyFont="1" applyBorder="1" applyAlignment="1">
      <alignment/>
    </xf>
    <xf numFmtId="0" fontId="4" fillId="0" borderId="19" xfId="0" applyFont="1" applyBorder="1" applyAlignment="1">
      <alignment horizontal="center"/>
    </xf>
    <xf numFmtId="43" fontId="1" fillId="0" borderId="21" xfId="56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3" fontId="1" fillId="0" borderId="22" xfId="56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0" fillId="0" borderId="40" xfId="0" applyBorder="1" applyAlignment="1">
      <alignment/>
    </xf>
  </cellXfs>
  <cellStyles count="78">
    <cellStyle name="Normal" xfId="0"/>
    <cellStyle name="RowLevel_0" xfId="1"/>
    <cellStyle name="ColLevel_0" xfId="2"/>
    <cellStyle name="RowLevel_1" xfId="3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1 000 Kč_laroux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 modif Blanc" xfId="42"/>
    <cellStyle name="A modifier" xfId="43"/>
    <cellStyle name="Akcent 1" xfId="44"/>
    <cellStyle name="Akcent 2" xfId="45"/>
    <cellStyle name="Akcent 3" xfId="46"/>
    <cellStyle name="Akcent 4" xfId="47"/>
    <cellStyle name="Akcent 5" xfId="48"/>
    <cellStyle name="Akcent 6" xfId="49"/>
    <cellStyle name="Calc Currency (0)" xfId="50"/>
    <cellStyle name="čárky [0]_laroux" xfId="51"/>
    <cellStyle name="čárky_laroux" xfId="52"/>
    <cellStyle name="Dane wejściowe" xfId="53"/>
    <cellStyle name="Dane wyjściowe" xfId="54"/>
    <cellStyle name="Dobre" xfId="55"/>
    <cellStyle name="Comma" xfId="56"/>
    <cellStyle name="Comma [0]" xfId="57"/>
    <cellStyle name="Header1" xfId="58"/>
    <cellStyle name="Header2" xfId="59"/>
    <cellStyle name="Hyperlink" xfId="60"/>
    <cellStyle name="Komórka połączona" xfId="61"/>
    <cellStyle name="Komórka zaznaczona" xfId="62"/>
    <cellStyle name="Licence" xfId="63"/>
    <cellStyle name="měny_laroux" xfId="64"/>
    <cellStyle name="Milliers [0]_laroux" xfId="65"/>
    <cellStyle name="Milliers_laroux" xfId="66"/>
    <cellStyle name="Nagłówek 1" xfId="67"/>
    <cellStyle name="Nagłówek 2" xfId="68"/>
    <cellStyle name="Nagłówek 3" xfId="69"/>
    <cellStyle name="Nagłówek 4" xfId="70"/>
    <cellStyle name="Neutralne" xfId="71"/>
    <cellStyle name="Normal - Style1" xfId="72"/>
    <cellStyle name="Normal_#10-Headcount" xfId="73"/>
    <cellStyle name="normální_laroux" xfId="74"/>
    <cellStyle name="Obliczenia" xfId="75"/>
    <cellStyle name="Followed Hyperlink" xfId="76"/>
    <cellStyle name="Percent" xfId="77"/>
    <cellStyle name="RowLevel_1_OUTPUT2" xfId="78"/>
    <cellStyle name="Standard" xfId="79"/>
    <cellStyle name="Styl 1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53" sqref="D53"/>
    </sheetView>
  </sheetViews>
  <sheetFormatPr defaultColWidth="9.00390625" defaultRowHeight="12.75"/>
  <cols>
    <col min="5" max="5" width="7.75390625" style="0" customWidth="1"/>
    <col min="6" max="6" width="19.00390625" style="0" customWidth="1"/>
    <col min="7" max="7" width="19.25390625" style="0" customWidth="1"/>
    <col min="8" max="8" width="18.375" style="0" customWidth="1"/>
  </cols>
  <sheetData>
    <row r="1" spans="1:7" ht="15">
      <c r="A1" s="22" t="s">
        <v>164</v>
      </c>
      <c r="B1" s="22"/>
      <c r="C1" s="22"/>
      <c r="D1" s="22"/>
      <c r="E1" s="22"/>
      <c r="F1" s="22"/>
      <c r="G1" s="28" t="s">
        <v>162</v>
      </c>
    </row>
    <row r="2" spans="1:6" ht="15.75" thickBot="1">
      <c r="A2" s="3"/>
      <c r="B2" s="4"/>
      <c r="C2" s="27" t="s">
        <v>161</v>
      </c>
      <c r="D2" s="27"/>
      <c r="E2" s="27"/>
      <c r="F2" s="4"/>
    </row>
    <row r="3" spans="1:7" ht="15.75" thickBot="1">
      <c r="A3" s="45" t="s">
        <v>11</v>
      </c>
      <c r="B3" s="46"/>
      <c r="C3" s="46"/>
      <c r="D3" s="46"/>
      <c r="E3" s="47"/>
      <c r="F3" s="18" t="s">
        <v>165</v>
      </c>
      <c r="G3" s="18" t="s">
        <v>160</v>
      </c>
    </row>
    <row r="4" spans="1:7" ht="12.75">
      <c r="A4" s="48" t="s">
        <v>0</v>
      </c>
      <c r="B4" s="49"/>
      <c r="C4" s="49"/>
      <c r="D4" s="49"/>
      <c r="E4" s="50"/>
      <c r="F4" s="19">
        <f>SUM(F5:F9)</f>
        <v>202760121.79</v>
      </c>
      <c r="G4" s="19">
        <f>SUM(G5:G9)</f>
        <v>190664435.72</v>
      </c>
    </row>
    <row r="5" spans="1:7" ht="12.75">
      <c r="A5" s="35" t="s">
        <v>155</v>
      </c>
      <c r="B5" s="36"/>
      <c r="C5" s="36"/>
      <c r="D5" s="36"/>
      <c r="E5" s="37"/>
      <c r="F5" s="13">
        <v>0</v>
      </c>
      <c r="G5" s="13">
        <v>0</v>
      </c>
    </row>
    <row r="6" spans="1:8" ht="12.75">
      <c r="A6" s="35" t="s">
        <v>1</v>
      </c>
      <c r="B6" s="36"/>
      <c r="C6" s="36"/>
      <c r="D6" s="36"/>
      <c r="E6" s="37"/>
      <c r="F6" s="13">
        <v>202724608.92</v>
      </c>
      <c r="G6" s="13">
        <v>190661808.7</v>
      </c>
      <c r="H6" s="20"/>
    </row>
    <row r="7" spans="1:7" ht="12.75">
      <c r="A7" s="35" t="s">
        <v>147</v>
      </c>
      <c r="B7" s="36"/>
      <c r="C7" s="36"/>
      <c r="D7" s="36"/>
      <c r="E7" s="37"/>
      <c r="F7" s="13">
        <v>0</v>
      </c>
      <c r="G7" s="13">
        <v>0</v>
      </c>
    </row>
    <row r="8" spans="1:7" ht="12.75">
      <c r="A8" s="35" t="s">
        <v>146</v>
      </c>
      <c r="B8" s="36"/>
      <c r="C8" s="36"/>
      <c r="D8" s="36"/>
      <c r="E8" s="37"/>
      <c r="F8" s="13">
        <v>35512.87</v>
      </c>
      <c r="G8" s="13">
        <v>2627.02</v>
      </c>
    </row>
    <row r="9" spans="1:7" ht="12.75">
      <c r="A9" s="35" t="s">
        <v>145</v>
      </c>
      <c r="B9" s="36"/>
      <c r="C9" s="36"/>
      <c r="D9" s="36"/>
      <c r="E9" s="37"/>
      <c r="F9" s="13">
        <v>0</v>
      </c>
      <c r="G9" s="13">
        <v>0</v>
      </c>
    </row>
    <row r="10" spans="1:7" ht="12.75">
      <c r="A10" s="32" t="s">
        <v>2</v>
      </c>
      <c r="B10" s="33"/>
      <c r="C10" s="33"/>
      <c r="D10" s="33"/>
      <c r="E10" s="34"/>
      <c r="F10" s="9">
        <f>SUM(F11:F19)</f>
        <v>213270953.99</v>
      </c>
      <c r="G10" s="9">
        <f>SUM(G11:G19)</f>
        <v>200924687.80999997</v>
      </c>
    </row>
    <row r="11" spans="1:7" ht="12.75">
      <c r="A11" s="35" t="s">
        <v>3</v>
      </c>
      <c r="B11" s="36"/>
      <c r="C11" s="36"/>
      <c r="D11" s="36"/>
      <c r="E11" s="37"/>
      <c r="F11" s="13">
        <v>12395067.74</v>
      </c>
      <c r="G11" s="13">
        <v>13125755.36</v>
      </c>
    </row>
    <row r="12" spans="1:7" ht="12.75">
      <c r="A12" s="35" t="s">
        <v>4</v>
      </c>
      <c r="B12" s="36"/>
      <c r="C12" s="36"/>
      <c r="D12" s="36"/>
      <c r="E12" s="37"/>
      <c r="F12" s="13">
        <v>65431919.31</v>
      </c>
      <c r="G12" s="13">
        <v>58817938.64</v>
      </c>
    </row>
    <row r="13" spans="1:7" ht="12.75">
      <c r="A13" s="35" t="s">
        <v>5</v>
      </c>
      <c r="B13" s="36"/>
      <c r="C13" s="36"/>
      <c r="D13" s="36"/>
      <c r="E13" s="37"/>
      <c r="F13" s="13">
        <v>64465739.5</v>
      </c>
      <c r="G13" s="13">
        <v>60503629.88</v>
      </c>
    </row>
    <row r="14" spans="1:7" ht="12.75">
      <c r="A14" s="35" t="s">
        <v>150</v>
      </c>
      <c r="B14" s="36"/>
      <c r="C14" s="36"/>
      <c r="D14" s="36"/>
      <c r="E14" s="37"/>
      <c r="F14" s="13">
        <v>483436.4</v>
      </c>
      <c r="G14" s="13">
        <v>281498.3</v>
      </c>
    </row>
    <row r="15" spans="1:7" ht="12.75">
      <c r="A15" s="41" t="s">
        <v>151</v>
      </c>
      <c r="B15" s="42"/>
      <c r="C15" s="42"/>
      <c r="D15" s="42"/>
      <c r="E15" s="42"/>
      <c r="F15" s="13">
        <v>0</v>
      </c>
      <c r="G15" s="13">
        <v>0</v>
      </c>
    </row>
    <row r="16" spans="1:7" ht="12.75">
      <c r="A16" s="35" t="s">
        <v>6</v>
      </c>
      <c r="B16" s="36"/>
      <c r="C16" s="36"/>
      <c r="D16" s="36"/>
      <c r="E16" s="37"/>
      <c r="F16" s="13">
        <v>56221323.19</v>
      </c>
      <c r="G16" s="13">
        <v>54787155.99</v>
      </c>
    </row>
    <row r="17" spans="1:7" ht="12.75">
      <c r="A17" s="35" t="s">
        <v>7</v>
      </c>
      <c r="B17" s="36"/>
      <c r="C17" s="36"/>
      <c r="D17" s="36"/>
      <c r="E17" s="37"/>
      <c r="F17" s="13">
        <v>11822625.57</v>
      </c>
      <c r="G17" s="13">
        <v>11747469.41</v>
      </c>
    </row>
    <row r="18" spans="1:7" ht="12.75">
      <c r="A18" s="35" t="s">
        <v>8</v>
      </c>
      <c r="B18" s="36"/>
      <c r="C18" s="36"/>
      <c r="D18" s="36"/>
      <c r="E18" s="37"/>
      <c r="F18" s="13">
        <v>2450842.28</v>
      </c>
      <c r="G18" s="13">
        <v>1661240.23</v>
      </c>
    </row>
    <row r="19" spans="1:7" ht="12.75">
      <c r="A19" s="35" t="s">
        <v>9</v>
      </c>
      <c r="B19" s="36"/>
      <c r="C19" s="36"/>
      <c r="D19" s="36"/>
      <c r="E19" s="37"/>
      <c r="F19" s="13">
        <v>0</v>
      </c>
      <c r="G19" s="13">
        <v>0</v>
      </c>
    </row>
    <row r="20" spans="1:7" ht="12.75">
      <c r="A20" s="32" t="s">
        <v>10</v>
      </c>
      <c r="B20" s="33"/>
      <c r="C20" s="33"/>
      <c r="D20" s="33"/>
      <c r="E20" s="34"/>
      <c r="F20" s="9">
        <f>F4-F10</f>
        <v>-10510832.200000018</v>
      </c>
      <c r="G20" s="9">
        <f>G4-G10</f>
        <v>-10260252.089999974</v>
      </c>
    </row>
    <row r="21" spans="1:7" ht="12.75">
      <c r="A21" s="32" t="s">
        <v>12</v>
      </c>
      <c r="B21" s="33"/>
      <c r="C21" s="33"/>
      <c r="D21" s="33"/>
      <c r="E21" s="34"/>
      <c r="F21" s="9">
        <f>SUM(F22:F24)</f>
        <v>19290073.990000002</v>
      </c>
      <c r="G21" s="9">
        <f>SUM(G22:G24)</f>
        <v>14899497.280000001</v>
      </c>
    </row>
    <row r="22" spans="1:7" ht="12.75">
      <c r="A22" s="35" t="s">
        <v>144</v>
      </c>
      <c r="B22" s="36"/>
      <c r="C22" s="36"/>
      <c r="D22" s="36"/>
      <c r="E22" s="37"/>
      <c r="F22" s="13">
        <v>2000</v>
      </c>
      <c r="G22" s="13">
        <v>0</v>
      </c>
    </row>
    <row r="23" spans="1:7" ht="12.75">
      <c r="A23" s="35" t="s">
        <v>14</v>
      </c>
      <c r="B23" s="36"/>
      <c r="C23" s="36"/>
      <c r="D23" s="36"/>
      <c r="E23" s="37"/>
      <c r="F23" s="13">
        <v>5402580.08</v>
      </c>
      <c r="G23" s="13">
        <v>6089168.53</v>
      </c>
    </row>
    <row r="24" spans="1:7" ht="12.75">
      <c r="A24" s="35" t="s">
        <v>15</v>
      </c>
      <c r="B24" s="36"/>
      <c r="C24" s="36"/>
      <c r="D24" s="36"/>
      <c r="E24" s="37"/>
      <c r="F24" s="13">
        <v>13885493.91</v>
      </c>
      <c r="G24" s="13">
        <v>8810328.75</v>
      </c>
    </row>
    <row r="25" spans="1:7" ht="12.75">
      <c r="A25" s="32" t="s">
        <v>16</v>
      </c>
      <c r="B25" s="33"/>
      <c r="C25" s="33"/>
      <c r="D25" s="33"/>
      <c r="E25" s="34"/>
      <c r="F25" s="9">
        <f>SUM(F26:F28)</f>
        <v>6540233.14</v>
      </c>
      <c r="G25" s="9">
        <f>SUM(G26:G28)</f>
        <v>4192300.87</v>
      </c>
    </row>
    <row r="26" spans="1:7" ht="12.75">
      <c r="A26" s="35" t="s">
        <v>142</v>
      </c>
      <c r="B26" s="36"/>
      <c r="C26" s="36"/>
      <c r="D26" s="36"/>
      <c r="E26" s="37"/>
      <c r="F26" s="13">
        <v>0</v>
      </c>
      <c r="G26" s="13">
        <v>0</v>
      </c>
    </row>
    <row r="27" spans="1:7" ht="12.75">
      <c r="A27" s="35" t="s">
        <v>148</v>
      </c>
      <c r="B27" s="36"/>
      <c r="C27" s="36"/>
      <c r="D27" s="36"/>
      <c r="E27" s="37"/>
      <c r="F27" s="13">
        <v>113475.52</v>
      </c>
      <c r="G27" s="13">
        <v>3126199.81</v>
      </c>
    </row>
    <row r="28" spans="1:7" ht="12.75">
      <c r="A28" s="35" t="s">
        <v>13</v>
      </c>
      <c r="B28" s="36"/>
      <c r="C28" s="36"/>
      <c r="D28" s="36"/>
      <c r="E28" s="37"/>
      <c r="F28" s="13">
        <v>6426757.62</v>
      </c>
      <c r="G28" s="13">
        <v>1066101.06</v>
      </c>
    </row>
    <row r="29" spans="1:7" ht="12.75">
      <c r="A29" s="43" t="s">
        <v>143</v>
      </c>
      <c r="B29" s="44"/>
      <c r="C29" s="44"/>
      <c r="D29" s="44"/>
      <c r="E29" s="44"/>
      <c r="F29" s="9">
        <f>F20+F21-F25</f>
        <v>2239008.6499999845</v>
      </c>
      <c r="G29" s="9">
        <f>G20+G21-G25</f>
        <v>446944.3200000273</v>
      </c>
    </row>
    <row r="30" spans="1:7" ht="12.75">
      <c r="A30" s="43" t="s">
        <v>17</v>
      </c>
      <c r="B30" s="44"/>
      <c r="C30" s="44"/>
      <c r="D30" s="44"/>
      <c r="E30" s="44"/>
      <c r="F30" s="9">
        <f>SUM(F31:F37)</f>
        <v>137119.88999999998</v>
      </c>
      <c r="G30" s="9">
        <f>SUM(G31:G37)</f>
        <v>173908.7</v>
      </c>
    </row>
    <row r="31" spans="1:7" ht="12.75">
      <c r="A31" s="41" t="s">
        <v>152</v>
      </c>
      <c r="B31" s="42"/>
      <c r="C31" s="42"/>
      <c r="D31" s="42"/>
      <c r="E31" s="42"/>
      <c r="F31" s="13">
        <v>0</v>
      </c>
      <c r="G31" s="13">
        <v>0</v>
      </c>
    </row>
    <row r="32" spans="1:7" ht="12.75">
      <c r="A32" s="41" t="s">
        <v>153</v>
      </c>
      <c r="B32" s="42"/>
      <c r="C32" s="42"/>
      <c r="D32" s="42"/>
      <c r="E32" s="42"/>
      <c r="F32" s="13">
        <v>0</v>
      </c>
      <c r="G32" s="13">
        <v>0</v>
      </c>
    </row>
    <row r="33" spans="1:7" ht="12.75">
      <c r="A33" s="35" t="s">
        <v>154</v>
      </c>
      <c r="B33" s="36"/>
      <c r="C33" s="36"/>
      <c r="D33" s="36"/>
      <c r="E33" s="37"/>
      <c r="F33" s="13">
        <v>116702.62</v>
      </c>
      <c r="G33" s="13">
        <v>142714.89</v>
      </c>
    </row>
    <row r="34" spans="1:7" ht="12.75">
      <c r="A34" s="41" t="s">
        <v>153</v>
      </c>
      <c r="B34" s="42"/>
      <c r="C34" s="42"/>
      <c r="D34" s="42"/>
      <c r="E34" s="42"/>
      <c r="F34" s="13">
        <v>0</v>
      </c>
      <c r="G34" s="13">
        <v>0</v>
      </c>
    </row>
    <row r="35" spans="1:7" ht="12.75">
      <c r="A35" s="35" t="s">
        <v>18</v>
      </c>
      <c r="B35" s="36"/>
      <c r="C35" s="36"/>
      <c r="D35" s="36"/>
      <c r="E35" s="37"/>
      <c r="F35" s="13">
        <v>0</v>
      </c>
      <c r="G35" s="13">
        <v>0</v>
      </c>
    </row>
    <row r="36" spans="1:7" ht="12.75">
      <c r="A36" s="35" t="s">
        <v>19</v>
      </c>
      <c r="B36" s="36"/>
      <c r="C36" s="36"/>
      <c r="D36" s="36"/>
      <c r="E36" s="37"/>
      <c r="F36" s="13">
        <v>0</v>
      </c>
      <c r="G36" s="13">
        <v>0</v>
      </c>
    </row>
    <row r="37" spans="1:7" ht="12.75">
      <c r="A37" s="35" t="s">
        <v>20</v>
      </c>
      <c r="B37" s="36"/>
      <c r="C37" s="36"/>
      <c r="D37" s="36"/>
      <c r="E37" s="37"/>
      <c r="F37" s="13">
        <v>20417.27</v>
      </c>
      <c r="G37" s="13">
        <v>31193.81</v>
      </c>
    </row>
    <row r="38" spans="1:7" ht="12.75">
      <c r="A38" s="32" t="s">
        <v>21</v>
      </c>
      <c r="B38" s="33"/>
      <c r="C38" s="33"/>
      <c r="D38" s="33"/>
      <c r="E38" s="34"/>
      <c r="F38" s="9">
        <f>SUM(F39:F43)</f>
        <v>567780.72</v>
      </c>
      <c r="G38" s="9">
        <f>SUM(G39:G43)</f>
        <v>427386.64</v>
      </c>
    </row>
    <row r="39" spans="1:7" ht="12.75">
      <c r="A39" s="35" t="s">
        <v>156</v>
      </c>
      <c r="B39" s="36"/>
      <c r="C39" s="36"/>
      <c r="D39" s="36"/>
      <c r="E39" s="37"/>
      <c r="F39" s="13">
        <v>517107.95</v>
      </c>
      <c r="G39" s="13">
        <v>398630.05</v>
      </c>
    </row>
    <row r="40" spans="1:7" ht="12.75">
      <c r="A40" s="41" t="s">
        <v>155</v>
      </c>
      <c r="B40" s="42"/>
      <c r="C40" s="42"/>
      <c r="D40" s="42"/>
      <c r="E40" s="42"/>
      <c r="F40" s="13">
        <v>0</v>
      </c>
      <c r="G40" s="13">
        <v>0</v>
      </c>
    </row>
    <row r="41" spans="1:7" ht="12.75">
      <c r="A41" s="35" t="s">
        <v>22</v>
      </c>
      <c r="B41" s="36"/>
      <c r="C41" s="36"/>
      <c r="D41" s="36"/>
      <c r="E41" s="37"/>
      <c r="F41" s="13">
        <v>0</v>
      </c>
      <c r="G41" s="13">
        <v>0</v>
      </c>
    </row>
    <row r="42" spans="1:7" ht="12.75">
      <c r="A42" s="35" t="s">
        <v>23</v>
      </c>
      <c r="B42" s="36"/>
      <c r="C42" s="36"/>
      <c r="D42" s="36"/>
      <c r="E42" s="37"/>
      <c r="F42" s="13">
        <v>0</v>
      </c>
      <c r="G42" s="13">
        <v>0</v>
      </c>
    </row>
    <row r="43" spans="1:7" ht="12.75">
      <c r="A43" s="35" t="s">
        <v>24</v>
      </c>
      <c r="B43" s="36"/>
      <c r="C43" s="36"/>
      <c r="D43" s="36"/>
      <c r="E43" s="37"/>
      <c r="F43" s="13">
        <v>50672.77</v>
      </c>
      <c r="G43" s="13">
        <v>28756.59</v>
      </c>
    </row>
    <row r="44" spans="1:7" ht="12.75">
      <c r="A44" s="32" t="s">
        <v>141</v>
      </c>
      <c r="B44" s="33"/>
      <c r="C44" s="33"/>
      <c r="D44" s="33"/>
      <c r="E44" s="34"/>
      <c r="F44" s="9">
        <f>F29+F30-F38</f>
        <v>1808347.8199999847</v>
      </c>
      <c r="G44" s="9">
        <f>G29+G30-G38</f>
        <v>193466.38000002725</v>
      </c>
    </row>
    <row r="45" spans="1:7" ht="12.75">
      <c r="A45" s="32" t="s">
        <v>25</v>
      </c>
      <c r="B45" s="33"/>
      <c r="C45" s="33"/>
      <c r="D45" s="33"/>
      <c r="E45" s="34"/>
      <c r="F45" s="9">
        <f>F46-F47</f>
        <v>0</v>
      </c>
      <c r="G45" s="9">
        <f>G46-G47</f>
        <v>0</v>
      </c>
    </row>
    <row r="46" spans="1:7" ht="12.75">
      <c r="A46" s="35" t="s">
        <v>26</v>
      </c>
      <c r="B46" s="36"/>
      <c r="C46" s="36"/>
      <c r="D46" s="36"/>
      <c r="E46" s="37"/>
      <c r="F46" s="13">
        <v>0</v>
      </c>
      <c r="G46" s="13">
        <v>0</v>
      </c>
    </row>
    <row r="47" spans="1:7" ht="12.75">
      <c r="A47" s="35" t="s">
        <v>27</v>
      </c>
      <c r="B47" s="36"/>
      <c r="C47" s="36"/>
      <c r="D47" s="36"/>
      <c r="E47" s="37"/>
      <c r="F47" s="13">
        <v>0</v>
      </c>
      <c r="G47" s="13">
        <v>0</v>
      </c>
    </row>
    <row r="48" spans="1:7" ht="12.75">
      <c r="A48" s="32" t="s">
        <v>28</v>
      </c>
      <c r="B48" s="33"/>
      <c r="C48" s="33"/>
      <c r="D48" s="33"/>
      <c r="E48" s="34"/>
      <c r="F48" s="9">
        <f>F44+F45</f>
        <v>1808347.8199999847</v>
      </c>
      <c r="G48" s="9">
        <f>G44+G45</f>
        <v>193466.38000002725</v>
      </c>
    </row>
    <row r="49" spans="1:7" ht="12.75">
      <c r="A49" s="32" t="s">
        <v>29</v>
      </c>
      <c r="B49" s="33"/>
      <c r="C49" s="33"/>
      <c r="D49" s="33"/>
      <c r="E49" s="34"/>
      <c r="F49" s="13">
        <v>0</v>
      </c>
      <c r="G49" s="13">
        <v>0</v>
      </c>
    </row>
    <row r="50" spans="1:7" ht="13.5" thickBot="1">
      <c r="A50" s="38" t="s">
        <v>149</v>
      </c>
      <c r="B50" s="39"/>
      <c r="C50" s="39"/>
      <c r="D50" s="39"/>
      <c r="E50" s="40"/>
      <c r="F50" s="11">
        <v>0</v>
      </c>
      <c r="G50" s="11">
        <v>0</v>
      </c>
    </row>
    <row r="51" spans="1:7" ht="15.75" thickBot="1">
      <c r="A51" s="29" t="s">
        <v>30</v>
      </c>
      <c r="B51" s="30"/>
      <c r="C51" s="30"/>
      <c r="D51" s="30"/>
      <c r="E51" s="31"/>
      <c r="F51" s="16">
        <f>F48-F49-F50</f>
        <v>1808347.8199999847</v>
      </c>
      <c r="G51" s="17">
        <f>G48-G49+G50</f>
        <v>193466.38000002725</v>
      </c>
    </row>
    <row r="52" spans="1:6" ht="15">
      <c r="A52" s="6"/>
      <c r="B52" s="2"/>
      <c r="C52" s="2"/>
      <c r="D52" s="2"/>
      <c r="E52" s="2"/>
      <c r="F52" s="2"/>
    </row>
    <row r="53" spans="1:6" ht="15">
      <c r="A53" s="54" t="s">
        <v>167</v>
      </c>
      <c r="B53" s="54"/>
      <c r="C53" s="54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7" ht="15">
      <c r="A55" s="2"/>
      <c r="B55" s="53" t="s">
        <v>157</v>
      </c>
      <c r="C55" s="53"/>
      <c r="D55" s="53"/>
      <c r="E55" s="2"/>
      <c r="F55" s="52" t="s">
        <v>158</v>
      </c>
      <c r="G55" s="52"/>
    </row>
    <row r="56" spans="1:7" ht="15.75">
      <c r="A56" s="2"/>
      <c r="B56" s="51"/>
      <c r="C56" s="51"/>
      <c r="D56" s="51"/>
      <c r="E56" s="2"/>
      <c r="F56" s="51"/>
      <c r="G56" s="51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</sheetData>
  <sheetProtection/>
  <mergeCells count="54">
    <mergeCell ref="F56:G56"/>
    <mergeCell ref="F55:G55"/>
    <mergeCell ref="B55:D55"/>
    <mergeCell ref="B56:D56"/>
    <mergeCell ref="A53:C53"/>
    <mergeCell ref="A40:E40"/>
    <mergeCell ref="A41:E41"/>
    <mergeCell ref="A42:E42"/>
    <mergeCell ref="A43:E43"/>
    <mergeCell ref="A44:E44"/>
    <mergeCell ref="A11:E11"/>
    <mergeCell ref="A12:E12"/>
    <mergeCell ref="A13:E13"/>
    <mergeCell ref="A14:E14"/>
    <mergeCell ref="A3:E3"/>
    <mergeCell ref="A4:E4"/>
    <mergeCell ref="A5:E5"/>
    <mergeCell ref="A6:E6"/>
    <mergeCell ref="A7:E7"/>
    <mergeCell ref="A8:E8"/>
    <mergeCell ref="A19:E19"/>
    <mergeCell ref="A20:E20"/>
    <mergeCell ref="A21:E21"/>
    <mergeCell ref="A22:E22"/>
    <mergeCell ref="A9:E9"/>
    <mergeCell ref="A10:E10"/>
    <mergeCell ref="A16:E16"/>
    <mergeCell ref="A17:E17"/>
    <mergeCell ref="A15:E15"/>
    <mergeCell ref="A18:E18"/>
    <mergeCell ref="A27:E27"/>
    <mergeCell ref="A28:E28"/>
    <mergeCell ref="A29:E29"/>
    <mergeCell ref="A30:E30"/>
    <mergeCell ref="A23:E23"/>
    <mergeCell ref="A24:E24"/>
    <mergeCell ref="A25:E25"/>
    <mergeCell ref="A26:E26"/>
    <mergeCell ref="A50:E50"/>
    <mergeCell ref="A31:E31"/>
    <mergeCell ref="A33:E33"/>
    <mergeCell ref="A35:E35"/>
    <mergeCell ref="A32:E32"/>
    <mergeCell ref="A34:E34"/>
    <mergeCell ref="A51:E51"/>
    <mergeCell ref="A45:E45"/>
    <mergeCell ref="A46:E46"/>
    <mergeCell ref="A47:E47"/>
    <mergeCell ref="A48:E48"/>
    <mergeCell ref="A36:E36"/>
    <mergeCell ref="A37:E37"/>
    <mergeCell ref="A38:E38"/>
    <mergeCell ref="A39:E39"/>
    <mergeCell ref="A49:E49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4"/>
  <sheetViews>
    <sheetView tabSelected="1" zoomScalePageLayoutView="0" workbookViewId="0" topLeftCell="A94">
      <selection activeCell="D168" sqref="D168"/>
    </sheetView>
  </sheetViews>
  <sheetFormatPr defaultColWidth="9.00390625" defaultRowHeight="12.75"/>
  <cols>
    <col min="1" max="1" width="5.375" style="0" customWidth="1"/>
    <col min="3" max="3" width="21.375" style="0" customWidth="1"/>
    <col min="4" max="4" width="23.375" style="0" customWidth="1"/>
    <col min="5" max="5" width="23.75390625" style="0" customWidth="1"/>
    <col min="6" max="6" width="14.125" style="0" customWidth="1"/>
  </cols>
  <sheetData>
    <row r="1" spans="3:5" ht="15">
      <c r="C1" s="71" t="s">
        <v>130</v>
      </c>
      <c r="D1" s="71"/>
      <c r="E1" s="71"/>
    </row>
    <row r="2" spans="3:5" ht="15">
      <c r="C2" s="71" t="s">
        <v>163</v>
      </c>
      <c r="D2" s="71"/>
      <c r="E2" s="71"/>
    </row>
    <row r="3" spans="3:5" ht="13.5" thickBot="1">
      <c r="C3" s="1"/>
      <c r="D3" s="1"/>
      <c r="E3" s="1"/>
    </row>
    <row r="4" spans="2:5" ht="15.75" thickBot="1">
      <c r="B4" s="74" t="s">
        <v>31</v>
      </c>
      <c r="C4" s="75"/>
      <c r="D4" s="15" t="s">
        <v>162</v>
      </c>
      <c r="E4" s="15" t="s">
        <v>160</v>
      </c>
    </row>
    <row r="5" spans="2:5" ht="12.75">
      <c r="B5" s="72" t="s">
        <v>89</v>
      </c>
      <c r="C5" s="73"/>
      <c r="D5" s="8">
        <f>D11+D20+D23+D6+D38</f>
        <v>81569461.33</v>
      </c>
      <c r="E5" s="8">
        <f>E11+E20+E23+E6+E38</f>
        <v>84395078.95</v>
      </c>
    </row>
    <row r="6" spans="2:5" ht="12.75">
      <c r="B6" s="32" t="s">
        <v>35</v>
      </c>
      <c r="C6" s="34"/>
      <c r="D6" s="9">
        <f>SUM(D7:D10)</f>
        <v>61041.03</v>
      </c>
      <c r="E6" s="9">
        <f>SUM(E7:E10)</f>
        <v>13894.88</v>
      </c>
    </row>
    <row r="7" spans="2:5" ht="12.75">
      <c r="B7" s="57" t="s">
        <v>92</v>
      </c>
      <c r="C7" s="58"/>
      <c r="D7" s="13">
        <v>0</v>
      </c>
      <c r="E7" s="10">
        <v>0</v>
      </c>
    </row>
    <row r="8" spans="2:5" ht="12.75">
      <c r="B8" s="57" t="s">
        <v>32</v>
      </c>
      <c r="C8" s="58"/>
      <c r="D8" s="13">
        <v>0</v>
      </c>
      <c r="E8" s="10">
        <v>0</v>
      </c>
    </row>
    <row r="9" spans="2:5" ht="12.75">
      <c r="B9" s="57" t="s">
        <v>33</v>
      </c>
      <c r="C9" s="58"/>
      <c r="D9" s="13">
        <v>61041.03</v>
      </c>
      <c r="E9" s="10">
        <v>13894.88</v>
      </c>
    </row>
    <row r="10" spans="2:5" ht="12.75">
      <c r="B10" s="57" t="s">
        <v>34</v>
      </c>
      <c r="C10" s="58"/>
      <c r="D10" s="13">
        <v>0</v>
      </c>
      <c r="E10" s="10">
        <v>0</v>
      </c>
    </row>
    <row r="11" spans="2:5" ht="12.75">
      <c r="B11" s="32" t="s">
        <v>36</v>
      </c>
      <c r="C11" s="34"/>
      <c r="D11" s="9">
        <f>D12+D18</f>
        <v>81508420.3</v>
      </c>
      <c r="E11" s="9">
        <f>E12+E18+E19</f>
        <v>84381184.07000001</v>
      </c>
    </row>
    <row r="12" spans="2:5" ht="12.75">
      <c r="B12" s="57" t="s">
        <v>37</v>
      </c>
      <c r="C12" s="58"/>
      <c r="D12" s="13">
        <f>D14+D15+D16+D17</f>
        <v>78597793.31</v>
      </c>
      <c r="E12" s="10">
        <f>E14+E15+E16+E17</f>
        <v>82142043.98</v>
      </c>
    </row>
    <row r="13" spans="2:5" ht="12.75">
      <c r="B13" s="57" t="s">
        <v>38</v>
      </c>
      <c r="C13" s="58"/>
      <c r="D13" s="13">
        <v>0</v>
      </c>
      <c r="E13" s="10">
        <v>0</v>
      </c>
    </row>
    <row r="14" spans="2:5" ht="12.75">
      <c r="B14" s="57" t="s">
        <v>39</v>
      </c>
      <c r="C14" s="58"/>
      <c r="D14" s="13">
        <v>48344933.38</v>
      </c>
      <c r="E14" s="10">
        <v>46683452.33</v>
      </c>
    </row>
    <row r="15" spans="2:5" ht="12.75">
      <c r="B15" s="57" t="s">
        <v>40</v>
      </c>
      <c r="C15" s="58"/>
      <c r="D15" s="13">
        <v>4725434.11</v>
      </c>
      <c r="E15" s="10">
        <v>4844496.98</v>
      </c>
    </row>
    <row r="16" spans="2:5" ht="12.75">
      <c r="B16" s="57" t="s">
        <v>41</v>
      </c>
      <c r="C16" s="58"/>
      <c r="D16" s="13">
        <v>421350.1</v>
      </c>
      <c r="E16" s="10">
        <v>588222.74</v>
      </c>
    </row>
    <row r="17" spans="2:5" ht="12.75">
      <c r="B17" s="57" t="s">
        <v>42</v>
      </c>
      <c r="C17" s="58"/>
      <c r="D17" s="13">
        <v>25106075.72</v>
      </c>
      <c r="E17" s="10">
        <v>30025871.93</v>
      </c>
    </row>
    <row r="18" spans="2:5" ht="12.75">
      <c r="B18" s="57" t="s">
        <v>43</v>
      </c>
      <c r="C18" s="58"/>
      <c r="D18" s="13">
        <v>2910626.99</v>
      </c>
      <c r="E18" s="10">
        <v>2239140.09</v>
      </c>
    </row>
    <row r="19" spans="2:5" ht="12.75">
      <c r="B19" s="57" t="s">
        <v>44</v>
      </c>
      <c r="C19" s="58"/>
      <c r="D19" s="13">
        <v>0</v>
      </c>
      <c r="E19" s="10">
        <v>0</v>
      </c>
    </row>
    <row r="20" spans="2:5" ht="12.75">
      <c r="B20" s="32" t="s">
        <v>47</v>
      </c>
      <c r="C20" s="34"/>
      <c r="D20" s="9">
        <f>SUM(D21:D22)</f>
        <v>0</v>
      </c>
      <c r="E20" s="9">
        <f>SUM(E21:E22)</f>
        <v>0</v>
      </c>
    </row>
    <row r="21" spans="2:5" ht="12.75">
      <c r="B21" s="57" t="s">
        <v>45</v>
      </c>
      <c r="C21" s="58"/>
      <c r="D21" s="13">
        <v>0</v>
      </c>
      <c r="E21" s="10">
        <v>0</v>
      </c>
    </row>
    <row r="22" spans="2:5" ht="12.75">
      <c r="B22" s="57" t="s">
        <v>46</v>
      </c>
      <c r="C22" s="58"/>
      <c r="D22" s="13">
        <v>0</v>
      </c>
      <c r="E22" s="10">
        <v>0</v>
      </c>
    </row>
    <row r="23" spans="2:5" ht="12.75">
      <c r="B23" s="32" t="s">
        <v>48</v>
      </c>
      <c r="C23" s="34"/>
      <c r="D23" s="9">
        <f>SUM(D24:D37)</f>
        <v>0</v>
      </c>
      <c r="E23" s="9">
        <f>SUM(E24:E37)</f>
        <v>0</v>
      </c>
    </row>
    <row r="24" spans="2:5" ht="12.75">
      <c r="B24" s="57" t="s">
        <v>49</v>
      </c>
      <c r="C24" s="58"/>
      <c r="D24" s="13">
        <v>0</v>
      </c>
      <c r="E24" s="10">
        <v>0</v>
      </c>
    </row>
    <row r="25" spans="2:5" ht="12.75">
      <c r="B25" s="57" t="s">
        <v>50</v>
      </c>
      <c r="C25" s="58"/>
      <c r="D25" s="13">
        <v>0</v>
      </c>
      <c r="E25" s="10">
        <v>0</v>
      </c>
    </row>
    <row r="26" spans="2:5" ht="12.75">
      <c r="B26" s="57" t="s">
        <v>51</v>
      </c>
      <c r="C26" s="58"/>
      <c r="D26" s="13">
        <v>0</v>
      </c>
      <c r="E26" s="10">
        <v>0</v>
      </c>
    </row>
    <row r="27" spans="2:5" ht="12.75">
      <c r="B27" s="57" t="s">
        <v>52</v>
      </c>
      <c r="C27" s="58"/>
      <c r="D27" s="13">
        <v>0</v>
      </c>
      <c r="E27" s="10">
        <v>0</v>
      </c>
    </row>
    <row r="28" spans="2:5" ht="12.75">
      <c r="B28" s="57" t="s">
        <v>55</v>
      </c>
      <c r="C28" s="58"/>
      <c r="D28" s="13">
        <v>0</v>
      </c>
      <c r="E28" s="10">
        <v>0</v>
      </c>
    </row>
    <row r="29" spans="2:5" ht="12.75">
      <c r="B29" s="57" t="s">
        <v>58</v>
      </c>
      <c r="C29" s="58"/>
      <c r="D29" s="13">
        <v>0</v>
      </c>
      <c r="E29" s="10">
        <v>0</v>
      </c>
    </row>
    <row r="30" spans="2:5" ht="12.75">
      <c r="B30" s="57" t="s">
        <v>57</v>
      </c>
      <c r="C30" s="58"/>
      <c r="D30" s="13">
        <v>0</v>
      </c>
      <c r="E30" s="10">
        <v>0</v>
      </c>
    </row>
    <row r="31" spans="2:5" ht="12.75">
      <c r="B31" s="57" t="s">
        <v>53</v>
      </c>
      <c r="C31" s="58"/>
      <c r="D31" s="13">
        <v>0</v>
      </c>
      <c r="E31" s="10">
        <v>0</v>
      </c>
    </row>
    <row r="32" spans="2:5" ht="12.75">
      <c r="B32" s="57" t="s">
        <v>54</v>
      </c>
      <c r="C32" s="58"/>
      <c r="D32" s="13">
        <v>0</v>
      </c>
      <c r="E32" s="10">
        <v>0</v>
      </c>
    </row>
    <row r="33" spans="2:5" ht="12.75">
      <c r="B33" s="57" t="s">
        <v>55</v>
      </c>
      <c r="C33" s="58"/>
      <c r="D33" s="13">
        <v>0</v>
      </c>
      <c r="E33" s="10">
        <v>0</v>
      </c>
    </row>
    <row r="34" spans="2:5" ht="12.75">
      <c r="B34" s="57" t="s">
        <v>56</v>
      </c>
      <c r="C34" s="58"/>
      <c r="D34" s="13">
        <v>0</v>
      </c>
      <c r="E34" s="10">
        <v>0</v>
      </c>
    </row>
    <row r="35" spans="2:5" ht="12.75">
      <c r="B35" s="57" t="s">
        <v>57</v>
      </c>
      <c r="C35" s="58"/>
      <c r="D35" s="13">
        <v>0</v>
      </c>
      <c r="E35" s="10">
        <v>0</v>
      </c>
    </row>
    <row r="36" spans="2:5" ht="12.75">
      <c r="B36" s="5" t="s">
        <v>53</v>
      </c>
      <c r="C36" s="7"/>
      <c r="D36" s="13">
        <v>0</v>
      </c>
      <c r="E36" s="10">
        <v>0</v>
      </c>
    </row>
    <row r="37" spans="2:5" ht="12.75">
      <c r="B37" s="57" t="s">
        <v>59</v>
      </c>
      <c r="C37" s="58"/>
      <c r="D37" s="13">
        <v>0</v>
      </c>
      <c r="E37" s="10">
        <v>0</v>
      </c>
    </row>
    <row r="38" spans="2:5" ht="12.75">
      <c r="B38" s="43" t="s">
        <v>131</v>
      </c>
      <c r="C38" s="44"/>
      <c r="D38" s="9">
        <f>SUM(D39:D40)</f>
        <v>0</v>
      </c>
      <c r="E38" s="9">
        <f>SUM(E39:E40)</f>
        <v>0</v>
      </c>
    </row>
    <row r="39" spans="2:5" ht="12.75">
      <c r="B39" s="57" t="s">
        <v>60</v>
      </c>
      <c r="C39" s="58"/>
      <c r="D39" s="13">
        <v>0</v>
      </c>
      <c r="E39" s="10">
        <v>0</v>
      </c>
    </row>
    <row r="40" spans="2:5" ht="12.75">
      <c r="B40" s="57" t="s">
        <v>61</v>
      </c>
      <c r="C40" s="58"/>
      <c r="D40" s="13">
        <v>0</v>
      </c>
      <c r="E40" s="10">
        <v>0</v>
      </c>
    </row>
    <row r="41" spans="2:5" ht="12.75">
      <c r="B41" s="43" t="s">
        <v>132</v>
      </c>
      <c r="C41" s="44"/>
      <c r="D41" s="9">
        <f>D42+D48+D61+D78</f>
        <v>31181410.13</v>
      </c>
      <c r="E41" s="9">
        <f>E42+E61+E48+E78</f>
        <v>37035675.199999996</v>
      </c>
    </row>
    <row r="42" spans="2:5" ht="12.75">
      <c r="B42" s="32" t="s">
        <v>62</v>
      </c>
      <c r="C42" s="34"/>
      <c r="D42" s="9">
        <f>SUM(D43:D47)</f>
        <v>1573815.05</v>
      </c>
      <c r="E42" s="9">
        <f>SUM(E43:E47)</f>
        <v>1873275.47</v>
      </c>
    </row>
    <row r="43" spans="2:5" ht="12.75">
      <c r="B43" s="57" t="s">
        <v>63</v>
      </c>
      <c r="C43" s="58"/>
      <c r="D43" s="13">
        <v>1573815.05</v>
      </c>
      <c r="E43" s="10">
        <v>1873275.47</v>
      </c>
    </row>
    <row r="44" spans="2:5" ht="12.75">
      <c r="B44" s="57" t="s">
        <v>64</v>
      </c>
      <c r="C44" s="58"/>
      <c r="D44" s="13">
        <v>0</v>
      </c>
      <c r="E44" s="10">
        <v>0</v>
      </c>
    </row>
    <row r="45" spans="2:5" ht="12.75">
      <c r="B45" s="57" t="s">
        <v>65</v>
      </c>
      <c r="C45" s="58"/>
      <c r="D45" s="13">
        <v>0</v>
      </c>
      <c r="E45" s="10">
        <v>0</v>
      </c>
    </row>
    <row r="46" spans="2:5" ht="12.75">
      <c r="B46" s="57" t="s">
        <v>66</v>
      </c>
      <c r="C46" s="58"/>
      <c r="D46" s="13">
        <v>0</v>
      </c>
      <c r="E46" s="10">
        <v>0</v>
      </c>
    </row>
    <row r="47" spans="2:5" ht="12.75">
      <c r="B47" s="57" t="s">
        <v>67</v>
      </c>
      <c r="C47" s="58"/>
      <c r="D47" s="13">
        <v>0</v>
      </c>
      <c r="E47" s="10">
        <v>0</v>
      </c>
    </row>
    <row r="48" spans="2:5" ht="12.75">
      <c r="B48" s="32" t="s">
        <v>77</v>
      </c>
      <c r="C48" s="34"/>
      <c r="D48" s="9">
        <f>D49+D54</f>
        <v>24513989.849999998</v>
      </c>
      <c r="E48" s="9">
        <f>E49+E54</f>
        <v>33228713.82</v>
      </c>
    </row>
    <row r="49" spans="2:5" ht="12.75">
      <c r="B49" s="57" t="s">
        <v>68</v>
      </c>
      <c r="C49" s="58"/>
      <c r="D49" s="13">
        <v>0</v>
      </c>
      <c r="E49" s="10">
        <v>0</v>
      </c>
    </row>
    <row r="50" spans="2:5" ht="12.75">
      <c r="B50" s="57" t="s">
        <v>69</v>
      </c>
      <c r="C50" s="58"/>
      <c r="D50" s="13">
        <v>0</v>
      </c>
      <c r="E50" s="10">
        <f>SUM(E51:E52)</f>
        <v>0</v>
      </c>
    </row>
    <row r="51" spans="2:5" ht="12.75">
      <c r="B51" s="57" t="s">
        <v>70</v>
      </c>
      <c r="C51" s="58"/>
      <c r="D51" s="13">
        <v>0</v>
      </c>
      <c r="E51" s="10">
        <v>0</v>
      </c>
    </row>
    <row r="52" spans="2:5" ht="12.75">
      <c r="B52" s="57" t="s">
        <v>71</v>
      </c>
      <c r="C52" s="58"/>
      <c r="D52" s="13">
        <v>0</v>
      </c>
      <c r="E52" s="10">
        <v>0</v>
      </c>
    </row>
    <row r="53" spans="2:5" ht="12.75">
      <c r="B53" s="57" t="s">
        <v>72</v>
      </c>
      <c r="C53" s="58"/>
      <c r="D53" s="13">
        <v>0</v>
      </c>
      <c r="E53" s="10">
        <v>0</v>
      </c>
    </row>
    <row r="54" spans="2:5" ht="12.75">
      <c r="B54" s="57" t="s">
        <v>73</v>
      </c>
      <c r="C54" s="58"/>
      <c r="D54" s="13">
        <f>D56+D59</f>
        <v>24513989.849999998</v>
      </c>
      <c r="E54" s="10">
        <f>SUM(E55+E58+E59+E60)</f>
        <v>33228713.82</v>
      </c>
    </row>
    <row r="55" spans="2:5" ht="12.75">
      <c r="B55" s="57" t="s">
        <v>69</v>
      </c>
      <c r="C55" s="58"/>
      <c r="D55" s="13">
        <f>D56</f>
        <v>21528433.7</v>
      </c>
      <c r="E55" s="10">
        <f>SUM(E56:E57)</f>
        <v>30081087.45</v>
      </c>
    </row>
    <row r="56" spans="2:5" ht="12.75">
      <c r="B56" s="57" t="s">
        <v>133</v>
      </c>
      <c r="C56" s="58"/>
      <c r="D56" s="13">
        <v>21528433.7</v>
      </c>
      <c r="E56" s="10">
        <v>30081087.45</v>
      </c>
    </row>
    <row r="57" spans="2:5" ht="12.75">
      <c r="B57" s="57" t="s">
        <v>134</v>
      </c>
      <c r="C57" s="58"/>
      <c r="D57" s="13">
        <v>0</v>
      </c>
      <c r="E57" s="10">
        <v>0</v>
      </c>
    </row>
    <row r="58" spans="2:5" ht="12.75">
      <c r="B58" s="57" t="s">
        <v>74</v>
      </c>
      <c r="C58" s="58"/>
      <c r="D58" s="13">
        <v>0</v>
      </c>
      <c r="E58" s="10">
        <v>0</v>
      </c>
    </row>
    <row r="59" spans="2:5" ht="12.75">
      <c r="B59" s="57" t="s">
        <v>75</v>
      </c>
      <c r="C59" s="58"/>
      <c r="D59" s="13">
        <v>2985556.15</v>
      </c>
      <c r="E59" s="10">
        <v>3147626.37</v>
      </c>
    </row>
    <row r="60" spans="2:5" ht="12.75">
      <c r="B60" s="57" t="s">
        <v>76</v>
      </c>
      <c r="C60" s="58"/>
      <c r="D60" s="13">
        <v>0</v>
      </c>
      <c r="E60" s="10">
        <v>0</v>
      </c>
    </row>
    <row r="61" spans="2:5" ht="12.75">
      <c r="B61" s="43" t="s">
        <v>135</v>
      </c>
      <c r="C61" s="44"/>
      <c r="D61" s="9">
        <f>D62+D77</f>
        <v>3699077.82</v>
      </c>
      <c r="E61" s="9">
        <f>E62+E77</f>
        <v>250038.5</v>
      </c>
    </row>
    <row r="62" spans="2:5" ht="12.75">
      <c r="B62" s="57" t="s">
        <v>78</v>
      </c>
      <c r="C62" s="58"/>
      <c r="D62" s="13">
        <v>3699077.82</v>
      </c>
      <c r="E62" s="10">
        <v>250038.5</v>
      </c>
    </row>
    <row r="63" spans="2:5" ht="12.75">
      <c r="B63" s="57" t="s">
        <v>52</v>
      </c>
      <c r="C63" s="58"/>
      <c r="D63" s="13">
        <v>0</v>
      </c>
      <c r="E63" s="10">
        <f>SUM(E64:E67)</f>
        <v>0</v>
      </c>
    </row>
    <row r="64" spans="2:5" ht="12.75">
      <c r="B64" s="57" t="s">
        <v>55</v>
      </c>
      <c r="C64" s="58"/>
      <c r="D64" s="13">
        <v>0</v>
      </c>
      <c r="E64" s="10">
        <v>0</v>
      </c>
    </row>
    <row r="65" spans="2:5" ht="12.75">
      <c r="B65" s="57" t="s">
        <v>79</v>
      </c>
      <c r="C65" s="58"/>
      <c r="D65" s="13">
        <v>0</v>
      </c>
      <c r="E65" s="10">
        <v>0</v>
      </c>
    </row>
    <row r="66" spans="2:5" ht="12.75">
      <c r="B66" s="57" t="s">
        <v>57</v>
      </c>
      <c r="C66" s="58"/>
      <c r="D66" s="13">
        <v>0</v>
      </c>
      <c r="E66" s="10">
        <v>0</v>
      </c>
    </row>
    <row r="67" spans="2:5" ht="12.75">
      <c r="B67" s="57" t="s">
        <v>80</v>
      </c>
      <c r="C67" s="58"/>
      <c r="D67" s="13">
        <v>0</v>
      </c>
      <c r="E67" s="10">
        <v>0</v>
      </c>
    </row>
    <row r="68" spans="2:5" ht="12.75">
      <c r="B68" s="57" t="s">
        <v>81</v>
      </c>
      <c r="C68" s="58"/>
      <c r="D68" s="13">
        <f>SUM(D69:D72)</f>
        <v>0</v>
      </c>
      <c r="E68" s="10">
        <v>0</v>
      </c>
    </row>
    <row r="69" spans="2:5" ht="12.75">
      <c r="B69" s="57" t="s">
        <v>55</v>
      </c>
      <c r="C69" s="58"/>
      <c r="D69" s="13">
        <v>0</v>
      </c>
      <c r="E69" s="10">
        <v>0</v>
      </c>
    </row>
    <row r="70" spans="2:5" ht="12.75">
      <c r="B70" s="57" t="s">
        <v>79</v>
      </c>
      <c r="C70" s="58"/>
      <c r="D70" s="13">
        <v>0</v>
      </c>
      <c r="E70" s="10">
        <v>0</v>
      </c>
    </row>
    <row r="71" spans="2:5" ht="12.75">
      <c r="B71" s="57" t="s">
        <v>57</v>
      </c>
      <c r="C71" s="58"/>
      <c r="D71" s="13">
        <v>0</v>
      </c>
      <c r="E71" s="10">
        <v>0</v>
      </c>
    </row>
    <row r="72" spans="2:5" ht="12.75">
      <c r="B72" s="57" t="s">
        <v>80</v>
      </c>
      <c r="C72" s="58"/>
      <c r="D72" s="13">
        <v>0</v>
      </c>
      <c r="E72" s="10">
        <v>0</v>
      </c>
    </row>
    <row r="73" spans="2:5" ht="12.75">
      <c r="B73" s="57" t="s">
        <v>82</v>
      </c>
      <c r="C73" s="58"/>
      <c r="D73" s="13">
        <f>D74</f>
        <v>3699077.82</v>
      </c>
      <c r="E73" s="10">
        <f>SUM(E74:E76)</f>
        <v>250038.5</v>
      </c>
    </row>
    <row r="74" spans="2:5" ht="12.75">
      <c r="B74" s="57" t="s">
        <v>83</v>
      </c>
      <c r="C74" s="58"/>
      <c r="D74" s="13">
        <v>3699077.82</v>
      </c>
      <c r="E74" s="10">
        <v>250038.5</v>
      </c>
    </row>
    <row r="75" spans="2:5" ht="12.75">
      <c r="B75" s="57" t="s">
        <v>84</v>
      </c>
      <c r="C75" s="58"/>
      <c r="D75" s="13">
        <v>0</v>
      </c>
      <c r="E75" s="10">
        <v>0</v>
      </c>
    </row>
    <row r="76" spans="2:5" ht="12.75">
      <c r="B76" s="57" t="s">
        <v>85</v>
      </c>
      <c r="C76" s="58"/>
      <c r="D76" s="13">
        <v>0</v>
      </c>
      <c r="E76" s="10">
        <v>0</v>
      </c>
    </row>
    <row r="77" spans="2:5" ht="12.75">
      <c r="B77" s="57" t="s">
        <v>86</v>
      </c>
      <c r="C77" s="58"/>
      <c r="D77" s="13">
        <v>0</v>
      </c>
      <c r="E77" s="10"/>
    </row>
    <row r="78" spans="2:5" ht="12.75">
      <c r="B78" s="43" t="s">
        <v>136</v>
      </c>
      <c r="C78" s="44"/>
      <c r="D78" s="9">
        <v>1394527.41</v>
      </c>
      <c r="E78" s="9">
        <v>1683647.41</v>
      </c>
    </row>
    <row r="79" spans="2:5" ht="13.5" thickBot="1">
      <c r="B79" s="65"/>
      <c r="C79" s="66"/>
      <c r="D79" s="11"/>
      <c r="E79" s="23"/>
    </row>
    <row r="80" spans="2:5" ht="13.5" thickBot="1">
      <c r="B80" s="61" t="s">
        <v>87</v>
      </c>
      <c r="C80" s="69"/>
      <c r="D80" s="12">
        <f>D5+D41</f>
        <v>112750871.46</v>
      </c>
      <c r="E80" s="12">
        <f>E5+E41</f>
        <v>121430754.15</v>
      </c>
    </row>
    <row r="81" ht="12.75">
      <c r="D81" s="6"/>
    </row>
    <row r="82" spans="2:4" ht="12.75">
      <c r="B82" s="60" t="s">
        <v>166</v>
      </c>
      <c r="C82" s="60"/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spans="2:5" ht="13.5" thickBot="1">
      <c r="B116" s="1"/>
      <c r="C116" s="1"/>
      <c r="D116" s="21"/>
      <c r="E116" s="1"/>
    </row>
    <row r="117" spans="2:5" ht="15.75" thickBot="1">
      <c r="B117" s="63" t="s">
        <v>88</v>
      </c>
      <c r="C117" s="64"/>
      <c r="D117" s="15" t="s">
        <v>162</v>
      </c>
      <c r="E117" s="15" t="s">
        <v>160</v>
      </c>
    </row>
    <row r="118" spans="2:5" ht="12.75">
      <c r="B118" s="67" t="s">
        <v>90</v>
      </c>
      <c r="C118" s="68"/>
      <c r="D118" s="8">
        <f>SUM(D119:D127)</f>
        <v>58848160.74</v>
      </c>
      <c r="E118" s="8">
        <f>SUM(E119:E127)</f>
        <v>57324143.239999995</v>
      </c>
    </row>
    <row r="119" spans="2:5" ht="12.75">
      <c r="B119" s="57" t="s">
        <v>91</v>
      </c>
      <c r="C119" s="58"/>
      <c r="D119" s="13">
        <v>70539806.17</v>
      </c>
      <c r="E119" s="13">
        <v>70824136.49</v>
      </c>
    </row>
    <row r="120" spans="2:5" ht="12.75">
      <c r="B120" s="57" t="s">
        <v>93</v>
      </c>
      <c r="C120" s="58"/>
      <c r="D120" s="14">
        <v>0</v>
      </c>
      <c r="E120" s="14">
        <v>0</v>
      </c>
    </row>
    <row r="121" spans="2:5" ht="12.75">
      <c r="B121" s="57" t="s">
        <v>94</v>
      </c>
      <c r="C121" s="58"/>
      <c r="D121" s="14">
        <v>0</v>
      </c>
      <c r="E121" s="14">
        <v>0</v>
      </c>
    </row>
    <row r="122" spans="2:5" ht="12.75">
      <c r="B122" s="57" t="s">
        <v>95</v>
      </c>
      <c r="C122" s="58"/>
      <c r="D122" s="13">
        <v>34379.27</v>
      </c>
      <c r="E122" s="13">
        <v>34379.27</v>
      </c>
    </row>
    <row r="123" spans="2:5" ht="12.75">
      <c r="B123" s="57" t="s">
        <v>96</v>
      </c>
      <c r="C123" s="58"/>
      <c r="D123" s="13">
        <v>0</v>
      </c>
      <c r="E123" s="13">
        <v>0</v>
      </c>
    </row>
    <row r="124" spans="2:5" ht="12.75">
      <c r="B124" s="57" t="s">
        <v>97</v>
      </c>
      <c r="C124" s="58"/>
      <c r="D124" s="13">
        <v>0</v>
      </c>
      <c r="E124" s="13">
        <v>0</v>
      </c>
    </row>
    <row r="125" spans="2:5" ht="12.75">
      <c r="B125" s="57" t="s">
        <v>98</v>
      </c>
      <c r="C125" s="58"/>
      <c r="D125" s="13">
        <v>-13534372.52</v>
      </c>
      <c r="E125" s="13">
        <v>-13727838.9</v>
      </c>
    </row>
    <row r="126" spans="2:5" ht="12.75">
      <c r="B126" s="57" t="s">
        <v>99</v>
      </c>
      <c r="C126" s="58"/>
      <c r="D126" s="13">
        <v>1808347.82</v>
      </c>
      <c r="E126" s="13">
        <v>193466.38</v>
      </c>
    </row>
    <row r="127" spans="2:5" ht="12.75">
      <c r="B127" s="57" t="s">
        <v>100</v>
      </c>
      <c r="C127" s="58"/>
      <c r="D127" s="13"/>
      <c r="E127" s="10"/>
    </row>
    <row r="128" spans="2:5" ht="12.75">
      <c r="B128" s="43" t="s">
        <v>138</v>
      </c>
      <c r="C128" s="44"/>
      <c r="D128" s="9">
        <f>D129+D137+D144+D163</f>
        <v>53902710.72</v>
      </c>
      <c r="E128" s="9">
        <f>E129+E137+E144+E163</f>
        <v>64106610.910000004</v>
      </c>
    </row>
    <row r="129" spans="2:5" ht="12.75">
      <c r="B129" s="32" t="s">
        <v>101</v>
      </c>
      <c r="C129" s="34"/>
      <c r="D129" s="9">
        <f>D130+D131+D134</f>
        <v>2779506.98</v>
      </c>
      <c r="E129" s="9">
        <f>E130+E131+E134</f>
        <v>1298613.29</v>
      </c>
    </row>
    <row r="130" spans="2:5" ht="12.75">
      <c r="B130" s="57" t="s">
        <v>102</v>
      </c>
      <c r="C130" s="58"/>
      <c r="D130" s="13">
        <v>0</v>
      </c>
      <c r="E130" s="10">
        <v>0</v>
      </c>
    </row>
    <row r="131" spans="2:5" ht="12.75">
      <c r="B131" s="55" t="s">
        <v>103</v>
      </c>
      <c r="C131" s="56"/>
      <c r="D131" s="13">
        <f>D133</f>
        <v>852963.98</v>
      </c>
      <c r="E131" s="10">
        <f>E133</f>
        <v>1014942.85</v>
      </c>
    </row>
    <row r="132" spans="2:5" ht="12.75">
      <c r="B132" s="57" t="s">
        <v>104</v>
      </c>
      <c r="C132" s="58"/>
      <c r="D132" s="13">
        <v>0</v>
      </c>
      <c r="E132" s="10">
        <v>0</v>
      </c>
    </row>
    <row r="133" spans="2:5" ht="12.75">
      <c r="B133" s="57" t="s">
        <v>105</v>
      </c>
      <c r="C133" s="58"/>
      <c r="D133" s="13">
        <v>852963.98</v>
      </c>
      <c r="E133" s="10">
        <v>1014942.85</v>
      </c>
    </row>
    <row r="134" spans="2:5" ht="12.75">
      <c r="B134" s="57" t="s">
        <v>139</v>
      </c>
      <c r="C134" s="58"/>
      <c r="D134" s="13">
        <f>SUM(D135:D136)</f>
        <v>1926543</v>
      </c>
      <c r="E134" s="10">
        <v>283670.44</v>
      </c>
    </row>
    <row r="135" spans="2:5" ht="12.75">
      <c r="B135" s="57" t="s">
        <v>106</v>
      </c>
      <c r="C135" s="58"/>
      <c r="D135" s="13">
        <v>1300000</v>
      </c>
      <c r="E135" s="10">
        <v>0</v>
      </c>
    </row>
    <row r="136" spans="2:5" ht="12.75">
      <c r="B136" s="57" t="s">
        <v>107</v>
      </c>
      <c r="C136" s="58"/>
      <c r="D136" s="13">
        <v>626543</v>
      </c>
      <c r="E136" s="10">
        <v>283670.44</v>
      </c>
    </row>
    <row r="137" spans="2:5" ht="12.75">
      <c r="B137" s="32" t="s">
        <v>114</v>
      </c>
      <c r="C137" s="34"/>
      <c r="D137" s="9">
        <f>SUM(D138+D139)</f>
        <v>0</v>
      </c>
      <c r="E137" s="9">
        <f>SUM(E138+E139)</f>
        <v>2744802</v>
      </c>
    </row>
    <row r="138" spans="2:5" ht="12.75">
      <c r="B138" s="57" t="s">
        <v>108</v>
      </c>
      <c r="C138" s="58"/>
      <c r="D138" s="13">
        <v>0</v>
      </c>
      <c r="E138" s="10">
        <v>0</v>
      </c>
    </row>
    <row r="139" spans="2:5" ht="12.75">
      <c r="B139" s="57" t="s">
        <v>109</v>
      </c>
      <c r="C139" s="58"/>
      <c r="D139" s="13">
        <f>SUM(D140:D143)</f>
        <v>0</v>
      </c>
      <c r="E139" s="10">
        <v>2744802</v>
      </c>
    </row>
    <row r="140" spans="2:5" ht="12.75">
      <c r="B140" s="57" t="s">
        <v>110</v>
      </c>
      <c r="C140" s="58"/>
      <c r="D140" s="13">
        <v>0</v>
      </c>
      <c r="E140" s="10">
        <v>2744802</v>
      </c>
    </row>
    <row r="141" spans="2:5" ht="12.75">
      <c r="B141" s="57" t="s">
        <v>111</v>
      </c>
      <c r="C141" s="58"/>
      <c r="D141" s="13">
        <v>0</v>
      </c>
      <c r="E141" s="10">
        <v>0</v>
      </c>
    </row>
    <row r="142" spans="2:5" ht="12.75">
      <c r="B142" s="57" t="s">
        <v>112</v>
      </c>
      <c r="C142" s="58"/>
      <c r="D142" s="13">
        <v>0</v>
      </c>
      <c r="E142" s="10">
        <v>0</v>
      </c>
    </row>
    <row r="143" spans="2:5" ht="12.75">
      <c r="B143" s="57" t="s">
        <v>113</v>
      </c>
      <c r="C143" s="58"/>
      <c r="D143" s="13">
        <v>0</v>
      </c>
      <c r="E143" s="10">
        <v>0</v>
      </c>
    </row>
    <row r="144" spans="2:5" ht="12.75">
      <c r="B144" s="32" t="s">
        <v>115</v>
      </c>
      <c r="C144" s="34"/>
      <c r="D144" s="9">
        <f>D150+D162</f>
        <v>22363376.04</v>
      </c>
      <c r="E144" s="9">
        <f>E145+E150+E162</f>
        <v>28697306.810000002</v>
      </c>
    </row>
    <row r="145" spans="2:5" ht="12.75">
      <c r="B145" s="57" t="s">
        <v>116</v>
      </c>
      <c r="C145" s="58"/>
      <c r="D145" s="13">
        <f>SUM(D146:D147)</f>
        <v>0</v>
      </c>
      <c r="E145" s="10">
        <f>E146+E149</f>
        <v>0</v>
      </c>
    </row>
    <row r="146" spans="2:5" ht="12.75">
      <c r="B146" s="57" t="s">
        <v>117</v>
      </c>
      <c r="C146" s="58"/>
      <c r="D146" s="13">
        <f>SUM(D147:D148)</f>
        <v>0</v>
      </c>
      <c r="E146" s="10">
        <f>SUM(E147:E148)</f>
        <v>0</v>
      </c>
    </row>
    <row r="147" spans="2:5" ht="12.75">
      <c r="B147" s="57" t="s">
        <v>118</v>
      </c>
      <c r="C147" s="58"/>
      <c r="D147" s="13">
        <v>0</v>
      </c>
      <c r="E147" s="10">
        <v>0</v>
      </c>
    </row>
    <row r="148" spans="2:5" ht="12.75">
      <c r="B148" s="57" t="s">
        <v>119</v>
      </c>
      <c r="C148" s="58"/>
      <c r="D148" s="13">
        <v>0</v>
      </c>
      <c r="E148" s="10">
        <v>0</v>
      </c>
    </row>
    <row r="149" spans="2:5" ht="12.75">
      <c r="B149" s="57" t="s">
        <v>120</v>
      </c>
      <c r="C149" s="58"/>
      <c r="D149" s="13">
        <v>0</v>
      </c>
      <c r="E149" s="10">
        <v>0</v>
      </c>
    </row>
    <row r="150" spans="2:5" ht="12.75">
      <c r="B150" s="57" t="s">
        <v>109</v>
      </c>
      <c r="C150" s="58"/>
      <c r="D150" s="13">
        <f>D151+D155+D159+D160+D161</f>
        <v>20131251.36</v>
      </c>
      <c r="E150" s="10">
        <f>E151+E154+E159+E160+E161</f>
        <v>26344141.35</v>
      </c>
    </row>
    <row r="151" spans="2:5" ht="12.75">
      <c r="B151" s="57" t="s">
        <v>110</v>
      </c>
      <c r="C151" s="58"/>
      <c r="D151" s="13">
        <v>0</v>
      </c>
      <c r="E151" s="10">
        <v>1062504</v>
      </c>
    </row>
    <row r="152" spans="2:5" ht="12.75">
      <c r="B152" s="57" t="s">
        <v>111</v>
      </c>
      <c r="C152" s="58"/>
      <c r="D152" s="13">
        <v>0</v>
      </c>
      <c r="E152" s="10">
        <v>0</v>
      </c>
    </row>
    <row r="153" spans="2:5" ht="12.75">
      <c r="B153" s="57" t="s">
        <v>112</v>
      </c>
      <c r="C153" s="58"/>
      <c r="D153" s="13">
        <v>0</v>
      </c>
      <c r="E153" s="10">
        <v>0</v>
      </c>
    </row>
    <row r="154" spans="2:5" ht="12.75">
      <c r="B154" s="57" t="s">
        <v>121</v>
      </c>
      <c r="C154" s="58"/>
      <c r="D154" s="13">
        <f>SUM(D155:D156)</f>
        <v>13667057.74</v>
      </c>
      <c r="E154" s="10">
        <f>SUM(E155:E156)</f>
        <v>20894746.53</v>
      </c>
    </row>
    <row r="155" spans="2:5" ht="12.75">
      <c r="B155" s="57" t="s">
        <v>124</v>
      </c>
      <c r="C155" s="58"/>
      <c r="D155" s="13">
        <v>13667057.74</v>
      </c>
      <c r="E155" s="10">
        <v>20894746.53</v>
      </c>
    </row>
    <row r="156" spans="2:5" ht="12.75">
      <c r="B156" s="57" t="s">
        <v>119</v>
      </c>
      <c r="C156" s="58"/>
      <c r="D156" s="13">
        <v>0</v>
      </c>
      <c r="E156" s="10">
        <v>0</v>
      </c>
    </row>
    <row r="157" spans="2:5" ht="12.75">
      <c r="B157" s="57" t="s">
        <v>122</v>
      </c>
      <c r="C157" s="58"/>
      <c r="D157" s="13">
        <v>0</v>
      </c>
      <c r="E157" s="10">
        <v>0</v>
      </c>
    </row>
    <row r="158" spans="2:5" ht="12.75">
      <c r="B158" s="57" t="s">
        <v>123</v>
      </c>
      <c r="C158" s="58"/>
      <c r="D158" s="13">
        <v>0</v>
      </c>
      <c r="E158" s="10">
        <v>0</v>
      </c>
    </row>
    <row r="159" spans="2:5" ht="12.75">
      <c r="B159" s="57" t="s">
        <v>125</v>
      </c>
      <c r="C159" s="58"/>
      <c r="D159" s="13">
        <v>2382605.6</v>
      </c>
      <c r="E159" s="10">
        <v>2449089.79</v>
      </c>
    </row>
    <row r="160" spans="2:5" ht="12.75">
      <c r="B160" s="57" t="s">
        <v>126</v>
      </c>
      <c r="C160" s="58"/>
      <c r="D160" s="13">
        <v>692848.35</v>
      </c>
      <c r="E160" s="10">
        <v>465683.05</v>
      </c>
    </row>
    <row r="161" spans="2:5" ht="12.75">
      <c r="B161" s="57" t="s">
        <v>127</v>
      </c>
      <c r="C161" s="58"/>
      <c r="D161" s="13">
        <v>3388739.67</v>
      </c>
      <c r="E161" s="10">
        <v>1472117.98</v>
      </c>
    </row>
    <row r="162" spans="2:5" ht="12.75">
      <c r="B162" s="55" t="s">
        <v>140</v>
      </c>
      <c r="C162" s="56"/>
      <c r="D162" s="13">
        <v>2232124.68</v>
      </c>
      <c r="E162" s="10">
        <v>2353165.46</v>
      </c>
    </row>
    <row r="163" spans="2:5" ht="12.75">
      <c r="B163" s="32" t="s">
        <v>128</v>
      </c>
      <c r="C163" s="34"/>
      <c r="D163" s="9">
        <f>D164+D165</f>
        <v>28759827.7</v>
      </c>
      <c r="E163" s="9">
        <f>E164+E165</f>
        <v>31365888.810000002</v>
      </c>
    </row>
    <row r="164" spans="2:5" ht="12.75">
      <c r="B164" s="57" t="s">
        <v>129</v>
      </c>
      <c r="C164" s="58"/>
      <c r="D164" s="13">
        <v>0</v>
      </c>
      <c r="E164" s="10">
        <v>0</v>
      </c>
    </row>
    <row r="165" spans="2:5" ht="12.75">
      <c r="B165" s="57" t="s">
        <v>61</v>
      </c>
      <c r="C165" s="58"/>
      <c r="D165" s="13">
        <f>D166+D167</f>
        <v>28759827.7</v>
      </c>
      <c r="E165" s="10">
        <f>E166+E167</f>
        <v>31365888.810000002</v>
      </c>
    </row>
    <row r="166" spans="2:5" ht="12.75">
      <c r="B166" s="57" t="s">
        <v>106</v>
      </c>
      <c r="C166" s="58"/>
      <c r="D166" s="13">
        <v>17067241.15</v>
      </c>
      <c r="E166" s="10">
        <v>22807740.37</v>
      </c>
    </row>
    <row r="167" spans="2:5" ht="12.75">
      <c r="B167" s="57" t="s">
        <v>107</v>
      </c>
      <c r="C167" s="58"/>
      <c r="D167" s="13">
        <v>11692586.55</v>
      </c>
      <c r="E167" s="10">
        <v>8558148.44</v>
      </c>
    </row>
    <row r="168" spans="2:5" ht="13.5" thickBot="1">
      <c r="B168" s="55"/>
      <c r="C168" s="56"/>
      <c r="D168" s="13"/>
      <c r="E168" s="10"/>
    </row>
    <row r="169" spans="2:5" ht="13.5" thickBot="1">
      <c r="B169" s="61" t="s">
        <v>137</v>
      </c>
      <c r="C169" s="62"/>
      <c r="D169" s="12">
        <f>D118+D128</f>
        <v>112750871.46000001</v>
      </c>
      <c r="E169" s="12">
        <f>E118+E128</f>
        <v>121430754.15</v>
      </c>
    </row>
    <row r="170" spans="2:5" ht="12.75">
      <c r="B170" s="59"/>
      <c r="C170" s="59"/>
      <c r="E170" s="6"/>
    </row>
    <row r="171" spans="2:3" ht="12.75">
      <c r="B171" s="60" t="s">
        <v>166</v>
      </c>
      <c r="C171" s="60"/>
    </row>
    <row r="172" spans="2:3" ht="12.75">
      <c r="B172" s="24"/>
      <c r="C172" s="24"/>
    </row>
    <row r="173" spans="2:5" ht="12.75">
      <c r="B173" s="52" t="s">
        <v>159</v>
      </c>
      <c r="C173" s="52"/>
      <c r="E173" s="26" t="s">
        <v>158</v>
      </c>
    </row>
    <row r="174" spans="2:5" ht="12.75">
      <c r="B174" s="70"/>
      <c r="C174" s="70"/>
      <c r="E174" s="25"/>
    </row>
  </sheetData>
  <sheetProtection/>
  <mergeCells count="136">
    <mergeCell ref="B8:C8"/>
    <mergeCell ref="B9:C9"/>
    <mergeCell ref="C1:E1"/>
    <mergeCell ref="B5:C5"/>
    <mergeCell ref="B4:C4"/>
    <mergeCell ref="C2:E2"/>
    <mergeCell ref="B6:C6"/>
    <mergeCell ref="B7:C7"/>
    <mergeCell ref="B10:C10"/>
    <mergeCell ref="B11:C11"/>
    <mergeCell ref="B12:C12"/>
    <mergeCell ref="B13:C13"/>
    <mergeCell ref="B174:C174"/>
    <mergeCell ref="B82:C82"/>
    <mergeCell ref="B18:C18"/>
    <mergeCell ref="B19:C19"/>
    <mergeCell ref="B20:C20"/>
    <mergeCell ref="B21:C21"/>
    <mergeCell ref="B27:C27"/>
    <mergeCell ref="B28:C28"/>
    <mergeCell ref="B29:C29"/>
    <mergeCell ref="B14:C14"/>
    <mergeCell ref="B15:C15"/>
    <mergeCell ref="B16:C16"/>
    <mergeCell ref="B17:C17"/>
    <mergeCell ref="B22:C22"/>
    <mergeCell ref="B23:C23"/>
    <mergeCell ref="B24:C24"/>
    <mergeCell ref="B25:C25"/>
    <mergeCell ref="B41:C41"/>
    <mergeCell ref="B30:C30"/>
    <mergeCell ref="B31:C31"/>
    <mergeCell ref="B32:C32"/>
    <mergeCell ref="B33:C33"/>
    <mergeCell ref="B26:C26"/>
    <mergeCell ref="B39:C39"/>
    <mergeCell ref="B40:C40"/>
    <mergeCell ref="B34:C34"/>
    <mergeCell ref="B35:C35"/>
    <mergeCell ref="B37:C37"/>
    <mergeCell ref="B42:C42"/>
    <mergeCell ref="B38:C38"/>
    <mergeCell ref="B51:C51"/>
    <mergeCell ref="B52:C52"/>
    <mergeCell ref="B53:C53"/>
    <mergeCell ref="B43:C43"/>
    <mergeCell ref="B44:C44"/>
    <mergeCell ref="B45:C45"/>
    <mergeCell ref="B46:C46"/>
    <mergeCell ref="B54:C54"/>
    <mergeCell ref="B47:C47"/>
    <mergeCell ref="B48:C48"/>
    <mergeCell ref="B49:C49"/>
    <mergeCell ref="B50:C50"/>
    <mergeCell ref="B73:C73"/>
    <mergeCell ref="B58:C58"/>
    <mergeCell ref="B59:C59"/>
    <mergeCell ref="B60:C60"/>
    <mergeCell ref="B61:C61"/>
    <mergeCell ref="B64:C64"/>
    <mergeCell ref="B68:C68"/>
    <mergeCell ref="B67:C67"/>
    <mergeCell ref="B66:C66"/>
    <mergeCell ref="B65:C65"/>
    <mergeCell ref="B62:C62"/>
    <mergeCell ref="B63:C63"/>
    <mergeCell ref="B55:C55"/>
    <mergeCell ref="B56:C56"/>
    <mergeCell ref="B57:C57"/>
    <mergeCell ref="B78:C78"/>
    <mergeCell ref="B80:C80"/>
    <mergeCell ref="B74:C74"/>
    <mergeCell ref="B75:C75"/>
    <mergeCell ref="B76:C76"/>
    <mergeCell ref="B77:C77"/>
    <mergeCell ref="B69:C69"/>
    <mergeCell ref="B70:C70"/>
    <mergeCell ref="B71:C71"/>
    <mergeCell ref="B72:C72"/>
    <mergeCell ref="B122:C122"/>
    <mergeCell ref="B123:C123"/>
    <mergeCell ref="B117:C117"/>
    <mergeCell ref="B79:C79"/>
    <mergeCell ref="B118:C118"/>
    <mergeCell ref="B119:C119"/>
    <mergeCell ref="B120:C120"/>
    <mergeCell ref="B121:C121"/>
    <mergeCell ref="B132:C132"/>
    <mergeCell ref="B133:C133"/>
    <mergeCell ref="B134:C134"/>
    <mergeCell ref="B135:C135"/>
    <mergeCell ref="B129:C129"/>
    <mergeCell ref="B130:C130"/>
    <mergeCell ref="B124:C124"/>
    <mergeCell ref="B125:C125"/>
    <mergeCell ref="B126:C126"/>
    <mergeCell ref="B127:C12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1:C131"/>
    <mergeCell ref="B150:C150"/>
    <mergeCell ref="B151:C151"/>
    <mergeCell ref="B144:C144"/>
    <mergeCell ref="B145:C145"/>
    <mergeCell ref="B146:C146"/>
    <mergeCell ref="B147:C147"/>
    <mergeCell ref="B163:C163"/>
    <mergeCell ref="B164:C164"/>
    <mergeCell ref="B156:C156"/>
    <mergeCell ref="B157:C157"/>
    <mergeCell ref="B158:C158"/>
    <mergeCell ref="B159:C159"/>
    <mergeCell ref="B170:C170"/>
    <mergeCell ref="B171:C171"/>
    <mergeCell ref="B173:C173"/>
    <mergeCell ref="B168:C168"/>
    <mergeCell ref="B165:C165"/>
    <mergeCell ref="B166:C166"/>
    <mergeCell ref="B167:C167"/>
    <mergeCell ref="B169:C169"/>
    <mergeCell ref="B128:C128"/>
    <mergeCell ref="B162:C162"/>
    <mergeCell ref="B160:C160"/>
    <mergeCell ref="B161:C161"/>
    <mergeCell ref="B152:C152"/>
    <mergeCell ref="B153:C153"/>
    <mergeCell ref="B154:C154"/>
    <mergeCell ref="B155:C155"/>
    <mergeCell ref="B148:C148"/>
    <mergeCell ref="B149:C149"/>
  </mergeCells>
  <printOptions/>
  <pageMargins left="0.55" right="0.3937007874015748" top="0.5905511811023623" bottom="0.984251968503937" header="0.5118110236220472" footer="0.5118110236220472"/>
  <pageSetup horizontalDpi="600" verticalDpi="600" orientation="portrait" paperSize="9" r:id="rId1"/>
  <ignoredErrors>
    <ignoredError sqref="E50 D154:E154 D146:E146 E73 E63 D68" formulaRange="1"/>
    <ignoredError sqref="D118:E1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Renia</cp:lastModifiedBy>
  <cp:lastPrinted>2014-04-24T07:13:39Z</cp:lastPrinted>
  <dcterms:created xsi:type="dcterms:W3CDTF">2003-01-28T02:21:11Z</dcterms:created>
  <dcterms:modified xsi:type="dcterms:W3CDTF">2014-05-05T17:40:55Z</dcterms:modified>
  <cp:category/>
  <cp:version/>
  <cp:contentType/>
  <cp:contentStatus/>
</cp:coreProperties>
</file>